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910" windowHeight="7470" activeTab="2"/>
  </bookViews>
  <sheets>
    <sheet name="ＦＭＥ 到達時間" sheetId="1" r:id="rId1"/>
    <sheet name="ＭＶ 到達時間" sheetId="2" r:id="rId2"/>
    <sheet name="Ｋ３ 到達時間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<sst xmlns="http://schemas.openxmlformats.org/spreadsheetml/2006/main" count="79" uniqueCount="67">
  <si>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Catalog No.S6013 個別カタログP．28</t>
  </si>
  <si>
    <t>真空度</t>
  </si>
  <si>
    <t>Φ4チューブ</t>
  </si>
  <si>
    <t>Φ6チューブ</t>
  </si>
  <si>
    <t>ボリュームの大小での、応答性の影響も参照ください。</t>
  </si>
  <si>
    <t>真空発生ポートから、ワーク吸着先（パッド、ノズル等）までの配管容積を入力してください。</t>
  </si>
  <si>
    <t>真空供給側バルブの応答性（電源入力後バルブが開き空気が流れるまでの遅れ時間）</t>
  </si>
  <si>
    <t>0.02secも計算値に入れています。</t>
  </si>
  <si>
    <t>t：指定条件下における、真空到達時間</t>
  </si>
  <si>
    <t>P1：配管内初期圧力  0 (kPa)大気圧</t>
  </si>
  <si>
    <t>FME05（05L)</t>
  </si>
  <si>
    <t>FME07（07L)</t>
  </si>
  <si>
    <t>FME10（10L)</t>
  </si>
  <si>
    <t>P0：真空ポンプ真空度   -90 (kPa)</t>
  </si>
  <si>
    <t>定数 Ｃ</t>
  </si>
  <si>
    <t>マイクロエジェクタ　ＦＭＥシリーズ　真空到達時間（応答時間）</t>
  </si>
  <si>
    <t>真空バルブユニット　ＭＶシリーズ　真空到達時間（応答時間）</t>
  </si>
  <si>
    <r>
      <t>真空発生ポートから、ワーク吸着先（パッド、ノズル等）までの</t>
    </r>
    <r>
      <rPr>
        <b/>
        <sz val="11"/>
        <rFont val="ＭＳ Ｐゴシック"/>
        <family val="3"/>
      </rPr>
      <t>配管容積を入力</t>
    </r>
    <r>
      <rPr>
        <sz val="11"/>
        <rFont val="ＭＳ Ｐゴシック"/>
        <family val="3"/>
      </rPr>
      <t>してください。</t>
    </r>
  </si>
  <si>
    <t>参考：</t>
  </si>
  <si>
    <t>－</t>
  </si>
  <si>
    <t>－</t>
  </si>
  <si>
    <t>真空</t>
  </si>
  <si>
    <t>到達</t>
  </si>
  <si>
    <t>計算結果：</t>
  </si>
  <si>
    <t>V：真空配管容積   (㍑)</t>
  </si>
  <si>
    <t>Q：吸込流量  (㍑/min A.N.R)</t>
  </si>
  <si>
    <t>FME05（05L)</t>
  </si>
  <si>
    <t>到達</t>
  </si>
  <si>
    <t>FME07（07L)</t>
  </si>
  <si>
    <t>時間</t>
  </si>
  <si>
    <t>FME10（10L)</t>
  </si>
  <si>
    <t>ｓｅｃ</t>
  </si>
  <si>
    <t>参考：真空吸着時間基本式</t>
  </si>
  <si>
    <t>←ここに入力（単位 ㍑） 。入力はこれのみ。下表参照。</t>
  </si>
  <si>
    <t>単位 ㍑</t>
  </si>
  <si>
    <t>到達真空度  kPa</t>
  </si>
  <si>
    <t>MV030</t>
  </si>
  <si>
    <t>MV090</t>
  </si>
  <si>
    <t>時間</t>
  </si>
  <si>
    <t>MV180</t>
  </si>
  <si>
    <t>t＝138.2×V/Q×log（（P0-P1）/（P0-P2））  ms</t>
  </si>
  <si>
    <t>←ここに入力（単位㍑） 。下表参照。</t>
  </si>
  <si>
    <t>（有効断面積×11 ㍑/min）（およそ）</t>
  </si>
  <si>
    <t>sec</t>
  </si>
  <si>
    <t>P2：到達真空度 　(kPa)　</t>
  </si>
  <si>
    <t>←供給している真空の真空度（kPa）（通常変更しない。）</t>
  </si>
  <si>
    <t>長さ　　cm</t>
  </si>
  <si>
    <t>参照：　配管容積</t>
  </si>
  <si>
    <t>高速弁　Ｋ３シリーズ　真空到達時間（応答時間）</t>
  </si>
  <si>
    <t>←入力願います（単位L） 。</t>
  </si>
  <si>
    <t>入力は一応これのみです。</t>
  </si>
  <si>
    <t>←供給している真空の真空度（kPa）</t>
  </si>
  <si>
    <t>配管容積</t>
  </si>
  <si>
    <t>長さcm</t>
  </si>
  <si>
    <t>単位　L</t>
  </si>
  <si>
    <t>真空吸着時間基本式</t>
  </si>
  <si>
    <t>t＝138.2×L/S×log（（P0-P1）/（P0-P2））  ms</t>
  </si>
  <si>
    <t>L：真空配管容積   (L)</t>
  </si>
  <si>
    <t>S：吸込流量  (L/min A.N.R)</t>
  </si>
  <si>
    <t xml:space="preserve">   （有効断面積×11 L/min）だいたい</t>
  </si>
  <si>
    <t>P2：到達真空度 　-95　(kPa)　</t>
  </si>
  <si>
    <t>Φ4チューブ</t>
  </si>
  <si>
    <t>Φ6チューブ</t>
  </si>
  <si>
    <t>K3-100VF-02</t>
  </si>
  <si>
    <t>K3-100VF-24</t>
  </si>
  <si>
    <t>GA010HE1</t>
  </si>
  <si>
    <t>MV090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</si>
</sst>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_ "/>
    <numFmt numFmtId="181" formatCode="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4.5"/>
      <name val="ＭＳ Ｐゴシック"/>
      <family val="3"/>
    </font>
    <font>
      <sz val="19.75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 shrinkToFit="1"/>
    </xf>
    <xf numFmtId="180" fontId="9" fillId="2" borderId="7" xfId="0" applyNumberFormat="1" applyFont="1" applyFill="1" applyBorder="1" applyAlignment="1">
      <alignment horizontal="center" vertical="center" shrinkToFit="1"/>
    </xf>
    <xf numFmtId="180" fontId="9" fillId="2" borderId="8" xfId="0" applyNumberFormat="1" applyFont="1" applyFill="1" applyBorder="1" applyAlignment="1">
      <alignment horizontal="center" vertical="center" shrinkToFit="1"/>
    </xf>
    <xf numFmtId="180" fontId="9" fillId="2" borderId="9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180" fontId="0" fillId="0" borderId="4" xfId="0" applyNumberFormat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125"/>
          <c:w val="0.93125"/>
          <c:h val="0.7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'ＦＭＥ 到達時間'!$C$44</c:f>
              <c:strCache>
                <c:ptCount val="1"/>
                <c:pt idx="0">
                  <c:v>FME05（05L)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到達時間'!$D$44:$I$44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1"/>
          <c:order val="1"/>
          <c:tx>
            <c:strRef>
              <c:f>'ＦＭＥ 到達時間'!$C$45</c:f>
              <c:strCache>
                <c:ptCount val="1"/>
                <c:pt idx="0">
                  <c:v>FME07（07L)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到達時間'!$D$45:$I$45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2"/>
          <c:order val="2"/>
          <c:tx>
            <c:strRef>
              <c:f>'ＦＭＥ 到達時間'!$C$46</c:f>
              <c:strCache>
                <c:ptCount val="1"/>
                <c:pt idx="0">
                  <c:v>FME10（10L)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到達時間'!$D$46:$I$46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axId val="11432036"/>
        <c:axId val="35779461"/>
      </c:scatterChart>
      <c:val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682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79461"/>
        <c:crosses val="autoZero"/>
        <c:crossBetween val="midCat"/>
        <c:dispUnits/>
      </c:valAx>
      <c:valAx>
        <c:axId val="3577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20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4"/>
          <c:y val="0.30125"/>
          <c:w val="0.3785"/>
          <c:h val="0.25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46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'ＭＶ 到達時間'!$B$48</c:f>
              <c:strCache>
                <c:ptCount val="1"/>
                <c:pt idx="0">
                  <c:v>MV180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到達時間'!$C$48:$K$48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1"/>
          <c:order val="1"/>
          <c:tx>
            <c:strRef>
              <c:f>'ＭＶ 到達時間'!$B$47</c:f>
              <c:strCache>
                <c:ptCount val="1"/>
                <c:pt idx="0">
                  <c:v>MV090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到達時間'!$C$47:$K$47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2"/>
          <c:order val="2"/>
          <c:tx>
            <c:strRef>
              <c:f>'ＭＶ 到達時間'!$B$46</c:f>
              <c:strCache>
                <c:ptCount val="1"/>
                <c:pt idx="0">
                  <c:v>MV030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到達時間'!$C$46:$K$46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axId val="53579694"/>
        <c:axId val="12455199"/>
      </c:scatterChart>
      <c:val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5199"/>
        <c:crosses val="autoZero"/>
        <c:crossBetween val="midCat"/>
        <c:dispUnits/>
      </c:val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6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25775"/>
          <c:w val="0.166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真空到達時間計算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4987928"/>
        <c:axId val="2238169"/>
      </c:scatterChart>
      <c:val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169"/>
        <c:crosses val="autoZero"/>
        <c:crossBetween val="midCat"/>
        <c:dispUnits/>
      </c:val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79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</a:t>
            </a:r>
          </a:p>
        </c:rich>
      </c:tx>
      <c:layout>
        <c:manualLayout>
          <c:xMode val="factor"/>
          <c:yMode val="factor"/>
          <c:x val="-0.063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875"/>
          <c:w val="0.914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'Ｋ３ 到達時間'!$A$39</c:f>
              <c:strCache>
                <c:ptCount val="1"/>
                <c:pt idx="0">
                  <c:v>K3-100VF-02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到達時間'!$B$39:$J$39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1"/>
          <c:order val="1"/>
          <c:tx>
            <c:strRef>
              <c:f>'Ｋ３ 到達時間'!$A$40</c:f>
              <c:strCache>
                <c:ptCount val="1"/>
                <c:pt idx="0">
                  <c:v>K3-100VF-24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到達時間'!$B$40:$J$40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2"/>
          <c:order val="2"/>
          <c:tx>
            <c:strRef>
              <c:f>'Ｋ３ 到達時間'!$A$41</c:f>
              <c:strCache>
                <c:ptCount val="1"/>
                <c:pt idx="0">
                  <c:v>GA010HE1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到達時間'!$B$41:$J$41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3"/>
          <c:order val="3"/>
          <c:tx>
            <c:strRef>
              <c:f>'Ｋ３ 到達時間'!$A$42</c:f>
              <c:strCache>
                <c:ptCount val="1"/>
                <c:pt idx="0">
                  <c:v>MV090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到達時間'!$B$42:$J$42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axId val="20143522"/>
        <c:axId val="47073971"/>
      </c:scatterChart>
      <c:val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5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high"/>
        <c:crossAx val="47073971"/>
        <c:crosses val="autoZero"/>
        <c:crossBetween val="midCat"/>
        <c:dispUnits/>
      </c:valAx>
      <c:valAx>
        <c:axId val="4707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143522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445"/>
          <c:y val="0.254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9525</xdr:rowOff>
    </xdr:from>
    <xdr:to>
      <xdr:col>9</xdr:col>
      <xdr:colOff>342900</xdr:colOff>
      <xdr:row>39</xdr:row>
      <xdr:rowOff>0</xdr:rowOff>
    </xdr:to>
    <xdr:graphicFrame>
      <xdr:nvGraphicFramePr>
        <xdr:cNvPr id="1" name="Chart 8"/>
        <xdr:cNvGraphicFramePr/>
      </xdr:nvGraphicFramePr>
      <xdr:xfrm>
        <a:off x="342900" y="2352675"/>
        <a:ext cx="6048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10</xdr:col>
      <xdr:colOff>209550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390525" y="2428875"/>
        <a:ext cx="6438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1790700"/>
        <a:ext cx="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</xdr:row>
      <xdr:rowOff>161925</xdr:rowOff>
    </xdr:from>
    <xdr:to>
      <xdr:col>9</xdr:col>
      <xdr:colOff>542925</xdr:colOff>
      <xdr:row>35</xdr:row>
      <xdr:rowOff>161925</xdr:rowOff>
    </xdr:to>
    <xdr:graphicFrame>
      <xdr:nvGraphicFramePr>
        <xdr:cNvPr id="2" name="Chart 2"/>
        <xdr:cNvGraphicFramePr/>
      </xdr:nvGraphicFramePr>
      <xdr:xfrm>
        <a:off x="161925" y="1943100"/>
        <a:ext cx="63531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4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3" width="10.375" style="0" customWidth="1"/>
    <col min="4" max="9" width="8.625" style="0" customWidth="1"/>
    <col min="11" max="17" width="9.75390625" style="0" bestFit="1" customWidth="1"/>
  </cols>
  <sheetData>
    <row r="1" ht="18.75">
      <c r="A1" s="10" t="s">
        <v>15</v>
      </c>
    </row>
    <row r="2" ht="13.5">
      <c r="B2" t="s">
        <v>0</v>
      </c>
    </row>
    <row r="4" ht="14.25" thickBot="1">
      <c r="B4" t="s">
        <v>17</v>
      </c>
    </row>
    <row r="5" spans="2:3" ht="15" thickBot="1">
      <c r="B5" s="40">
        <v>0.03768</v>
      </c>
      <c r="C5" t="s">
        <v>33</v>
      </c>
    </row>
    <row r="6" ht="13.5">
      <c r="A6" s="3"/>
    </row>
    <row r="7" spans="2:9" ht="13.5">
      <c r="B7" s="41" t="s">
        <v>47</v>
      </c>
      <c r="C7" s="4"/>
      <c r="I7" s="4" t="s">
        <v>34</v>
      </c>
    </row>
    <row r="8" spans="2:9" ht="13.5">
      <c r="B8" s="53"/>
      <c r="C8" s="54"/>
      <c r="D8" s="56" t="s">
        <v>46</v>
      </c>
      <c r="E8" s="57"/>
      <c r="F8" s="57"/>
      <c r="G8" s="57"/>
      <c r="H8" s="57"/>
      <c r="I8" s="58"/>
    </row>
    <row r="9" spans="2:9" ht="13.5">
      <c r="B9" s="55"/>
      <c r="C9" s="52"/>
      <c r="D9" s="13">
        <v>10</v>
      </c>
      <c r="E9" s="13">
        <v>30</v>
      </c>
      <c r="F9" s="13">
        <v>50</v>
      </c>
      <c r="G9" s="13">
        <v>100</v>
      </c>
      <c r="H9" s="13">
        <v>200</v>
      </c>
      <c r="I9" s="13">
        <v>300</v>
      </c>
    </row>
    <row r="10" spans="2:9" ht="14.25">
      <c r="B10" s="56" t="s">
        <v>2</v>
      </c>
      <c r="C10" s="58"/>
      <c r="D10" s="39">
        <v>0.0004906</v>
      </c>
      <c r="E10" s="39">
        <v>0.0014718</v>
      </c>
      <c r="F10" s="39">
        <v>0.002453</v>
      </c>
      <c r="G10" s="39">
        <v>0.004906</v>
      </c>
      <c r="H10" s="39">
        <v>0.009812</v>
      </c>
      <c r="I10" s="39">
        <v>0.014718</v>
      </c>
    </row>
    <row r="11" spans="2:9" ht="14.25">
      <c r="B11" s="56" t="s">
        <v>3</v>
      </c>
      <c r="C11" s="58"/>
      <c r="D11" s="39">
        <v>0.001256</v>
      </c>
      <c r="E11" s="39">
        <v>0.003768</v>
      </c>
      <c r="F11" s="39">
        <v>0.00628</v>
      </c>
      <c r="G11" s="39">
        <v>0.01256</v>
      </c>
      <c r="H11" s="39">
        <v>0.02512</v>
      </c>
      <c r="I11" s="39">
        <v>0.03768</v>
      </c>
    </row>
    <row r="12" ht="13.5">
      <c r="J12" s="2"/>
    </row>
    <row r="13" spans="10:18" ht="13.5">
      <c r="J13" s="2"/>
      <c r="K13" s="29"/>
      <c r="L13" s="29"/>
      <c r="M13" s="2"/>
      <c r="N13" s="2"/>
      <c r="O13" s="2"/>
      <c r="P13" s="2"/>
      <c r="Q13" s="2"/>
      <c r="R13" s="2"/>
    </row>
    <row r="14" ht="13.5">
      <c r="J14" s="2"/>
    </row>
    <row r="15" ht="13.5">
      <c r="J15" s="2"/>
    </row>
    <row r="16" ht="13.5">
      <c r="J16" s="2"/>
    </row>
    <row r="17" ht="13.5">
      <c r="J17" s="2"/>
    </row>
    <row r="18" ht="13.5">
      <c r="J18" s="2"/>
    </row>
    <row r="19" ht="13.5" customHeight="1">
      <c r="J19" s="2"/>
    </row>
    <row r="20" ht="13.5">
      <c r="J20" s="2"/>
    </row>
    <row r="21" ht="13.5">
      <c r="J21" s="2"/>
    </row>
    <row r="22" ht="13.5">
      <c r="J22" s="2"/>
    </row>
    <row r="23" ht="13.5">
      <c r="J23" s="2"/>
    </row>
    <row r="24" ht="13.5">
      <c r="J24" s="2"/>
    </row>
    <row r="25" ht="13.5">
      <c r="J25" s="2"/>
    </row>
    <row r="26" ht="13.5">
      <c r="J26" s="2"/>
    </row>
    <row r="27" ht="13.5">
      <c r="J27" s="2"/>
    </row>
    <row r="28" ht="13.5">
      <c r="J28" s="2"/>
    </row>
    <row r="29" ht="13.5">
      <c r="J29" s="2"/>
    </row>
    <row r="30" ht="13.5">
      <c r="J30" s="2"/>
    </row>
    <row r="31" ht="13.5">
      <c r="J31" s="2"/>
    </row>
    <row r="32" ht="13.5">
      <c r="J32" s="2"/>
    </row>
    <row r="33" ht="13.5">
      <c r="J33" s="2"/>
    </row>
    <row r="34" ht="13.5">
      <c r="J34" s="2"/>
    </row>
    <row r="35" ht="13.5">
      <c r="J35" s="2"/>
    </row>
    <row r="36" ht="13.5">
      <c r="J36" s="2"/>
    </row>
    <row r="37" ht="13.5">
      <c r="J37" s="2"/>
    </row>
    <row r="38" ht="13.5">
      <c r="J38" s="2"/>
    </row>
    <row r="39" ht="13.5">
      <c r="J39" s="2"/>
    </row>
    <row r="40" ht="13.5">
      <c r="J40" s="2"/>
    </row>
    <row r="41" spans="1:10" ht="14.25" thickBot="1">
      <c r="A41" t="s">
        <v>23</v>
      </c>
      <c r="I41" s="25" t="s">
        <v>31</v>
      </c>
      <c r="J41" s="2"/>
    </row>
    <row r="42" spans="2:10" ht="13.5">
      <c r="B42" s="49"/>
      <c r="C42" s="50"/>
      <c r="D42" s="47" t="s">
        <v>1</v>
      </c>
      <c r="E42" s="47"/>
      <c r="F42" s="47"/>
      <c r="G42" s="47"/>
      <c r="H42" s="47"/>
      <c r="I42" s="48"/>
      <c r="J42" s="2"/>
    </row>
    <row r="43" spans="2:10" ht="13.5">
      <c r="B43" s="51"/>
      <c r="C43" s="52"/>
      <c r="D43" s="27">
        <v>0</v>
      </c>
      <c r="E43" s="27">
        <v>-40</v>
      </c>
      <c r="F43" s="27">
        <v>-53.3</v>
      </c>
      <c r="G43" s="27">
        <v>-66.7</v>
      </c>
      <c r="H43" s="27">
        <v>-80</v>
      </c>
      <c r="I43" s="28">
        <v>-85</v>
      </c>
      <c r="J43" s="2"/>
    </row>
    <row r="44" spans="2:9" ht="13.5">
      <c r="B44" s="22" t="s">
        <v>21</v>
      </c>
      <c r="C44" s="14" t="s">
        <v>26</v>
      </c>
      <c r="D44" s="15">
        <v>0.02</v>
      </c>
      <c r="E44" s="16">
        <f>POWER(B5/E48,0.98)+0.02</f>
        <v>0.18986167289135591</v>
      </c>
      <c r="F44" s="16">
        <f>POWER(B5/F48,0.98)+0.02</f>
        <v>0.3413594349592196</v>
      </c>
      <c r="G44" s="16">
        <f>POWER(B5/G48,0.98)+0.02</f>
        <v>0.6060485378241999</v>
      </c>
      <c r="H44" s="16">
        <f>POWER(B5/H48,0.98)+0.02</f>
        <v>1.0949839814097013</v>
      </c>
      <c r="I44" s="17">
        <f>POWER(B5/I48,0.98)+0.02</f>
        <v>1.51488391103074</v>
      </c>
    </row>
    <row r="45" spans="2:9" ht="13.5">
      <c r="B45" s="23" t="s">
        <v>27</v>
      </c>
      <c r="C45" s="14" t="s">
        <v>28</v>
      </c>
      <c r="D45" s="15">
        <v>0.02</v>
      </c>
      <c r="E45" s="15">
        <f>POWER(B5/E49,0.98)+0.02</f>
        <v>0.11414654170251169</v>
      </c>
      <c r="F45" s="15">
        <f>POWER(B5/F49,0.98)+0.02</f>
        <v>0.17653356192622688</v>
      </c>
      <c r="G45" s="15">
        <f>POWER(B5/G49,0.98)+0.02</f>
        <v>0.29630147368027554</v>
      </c>
      <c r="H45" s="15">
        <f>POWER(B5/H49,0.98)+0.02</f>
        <v>0.4981459581769672</v>
      </c>
      <c r="I45" s="18">
        <f>POWER(B5/I49,0.98)+0.02</f>
        <v>0.7102926362356449</v>
      </c>
    </row>
    <row r="46" spans="2:9" ht="14.25" thickBot="1">
      <c r="B46" s="24" t="s">
        <v>29</v>
      </c>
      <c r="C46" s="19" t="s">
        <v>30</v>
      </c>
      <c r="D46" s="20">
        <v>0.02</v>
      </c>
      <c r="E46" s="20">
        <f>POWER(B5/E50,0.94)+0.02</f>
        <v>0.07864661614812866</v>
      </c>
      <c r="F46" s="20">
        <f>POWER(B5/F50,0.94)+0.02</f>
        <v>0.1151813540308591</v>
      </c>
      <c r="G46" s="20">
        <f>POWER(B5/G50,0.94)+0.02</f>
        <v>0.1668554682761791</v>
      </c>
      <c r="H46" s="20">
        <f>POWER(B5/H50,0.94)+0.02</f>
        <v>0.2768452016950558</v>
      </c>
      <c r="I46" s="21">
        <f>POWER(B5/I50,0.94)+0.02</f>
        <v>0.41952525785664696</v>
      </c>
    </row>
    <row r="47" ht="13.5" customHeight="1"/>
    <row r="48" spans="1:9" ht="13.5">
      <c r="A48" s="1" t="s">
        <v>18</v>
      </c>
      <c r="B48" s="44" t="s">
        <v>14</v>
      </c>
      <c r="C48" s="11" t="s">
        <v>10</v>
      </c>
      <c r="D48" s="12" t="s">
        <v>19</v>
      </c>
      <c r="E48" s="13">
        <v>0.23</v>
      </c>
      <c r="F48" s="13">
        <v>0.12</v>
      </c>
      <c r="G48" s="13">
        <v>0.065</v>
      </c>
      <c r="H48" s="13">
        <v>0.035</v>
      </c>
      <c r="I48" s="13">
        <v>0.025</v>
      </c>
    </row>
    <row r="49" spans="2:9" ht="13.5">
      <c r="B49" s="45"/>
      <c r="C49" s="11" t="s">
        <v>11</v>
      </c>
      <c r="D49" s="12" t="s">
        <v>20</v>
      </c>
      <c r="E49" s="13">
        <v>0.42</v>
      </c>
      <c r="F49" s="13">
        <v>0.25</v>
      </c>
      <c r="G49" s="13">
        <v>0.14</v>
      </c>
      <c r="H49" s="13">
        <v>0.08</v>
      </c>
      <c r="I49" s="13">
        <v>0.055</v>
      </c>
    </row>
    <row r="50" spans="2:9" ht="13.5">
      <c r="B50" s="46"/>
      <c r="C50" s="11" t="s">
        <v>12</v>
      </c>
      <c r="D50" s="12" t="s">
        <v>20</v>
      </c>
      <c r="E50" s="13">
        <v>0.77</v>
      </c>
      <c r="F50" s="13">
        <v>0.46</v>
      </c>
      <c r="G50" s="13">
        <v>0.29</v>
      </c>
      <c r="H50" s="13">
        <v>0.16</v>
      </c>
      <c r="I50" s="13">
        <v>0.1</v>
      </c>
    </row>
    <row r="51" ht="13.5">
      <c r="C51" s="3"/>
    </row>
    <row r="52" spans="2:3" ht="13.5">
      <c r="B52" s="3" t="s">
        <v>6</v>
      </c>
      <c r="C52" s="3"/>
    </row>
    <row r="53" ht="13.5">
      <c r="B53" t="s">
        <v>7</v>
      </c>
    </row>
    <row r="54" ht="13.5">
      <c r="B54" s="3" t="s">
        <v>4</v>
      </c>
    </row>
  </sheetData>
  <sheetProtection password="843B" sheet="1" objects="1" scenarios="1"/>
  <mergeCells count="7">
    <mergeCell ref="B48:B50"/>
    <mergeCell ref="D42:I42"/>
    <mergeCell ref="B42:C43"/>
    <mergeCell ref="B8:C9"/>
    <mergeCell ref="D8:I8"/>
    <mergeCell ref="B10:C10"/>
    <mergeCell ref="B11:C11"/>
  </mergeCells>
  <printOptions/>
  <pageMargins left="0.9" right="0.46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71"/>
  <sheetViews>
    <sheetView showGridLines="0" workbookViewId="0" topLeftCell="A1">
      <selection activeCell="G14" sqref="G14"/>
    </sheetView>
  </sheetViews>
  <sheetFormatPr defaultColWidth="9.00390625" defaultRowHeight="13.5"/>
  <cols>
    <col min="1" max="1" width="8.125" style="0" customWidth="1"/>
    <col min="2" max="11" width="8.75390625" style="0" customWidth="1"/>
    <col min="13" max="20" width="9.75390625" style="0" bestFit="1" customWidth="1"/>
  </cols>
  <sheetData>
    <row r="1" ht="18.75">
      <c r="A1" s="10" t="s">
        <v>16</v>
      </c>
    </row>
    <row r="4" ht="14.25" thickBot="1">
      <c r="B4" t="s">
        <v>5</v>
      </c>
    </row>
    <row r="5" spans="2:3" ht="14.25" thickBot="1">
      <c r="B5" s="42">
        <v>0.01256</v>
      </c>
      <c r="C5" t="s">
        <v>41</v>
      </c>
    </row>
    <row r="6" ht="6" customHeight="1">
      <c r="B6" s="38"/>
    </row>
    <row r="7" spans="2:7" ht="13.5">
      <c r="B7" s="43">
        <v>-90</v>
      </c>
      <c r="C7" t="s">
        <v>45</v>
      </c>
      <c r="D7" s="2"/>
      <c r="E7" s="2"/>
      <c r="F7" s="2"/>
      <c r="G7" s="2"/>
    </row>
    <row r="8" spans="1:7" ht="9" customHeight="1">
      <c r="A8" s="3"/>
      <c r="C8" s="2"/>
      <c r="D8" s="2"/>
      <c r="E8" s="2"/>
      <c r="F8" s="2"/>
      <c r="G8" s="2"/>
    </row>
    <row r="9" spans="2:9" ht="13.5">
      <c r="B9" s="41" t="s">
        <v>47</v>
      </c>
      <c r="C9" s="4"/>
      <c r="I9" s="4" t="s">
        <v>34</v>
      </c>
    </row>
    <row r="10" spans="2:9" ht="13.5">
      <c r="B10" s="53"/>
      <c r="C10" s="54"/>
      <c r="D10" s="56" t="s">
        <v>46</v>
      </c>
      <c r="E10" s="57"/>
      <c r="F10" s="57"/>
      <c r="G10" s="57"/>
      <c r="H10" s="57"/>
      <c r="I10" s="58"/>
    </row>
    <row r="11" spans="2:9" ht="13.5">
      <c r="B11" s="55"/>
      <c r="C11" s="52"/>
      <c r="D11" s="13">
        <v>10</v>
      </c>
      <c r="E11" s="13">
        <v>30</v>
      </c>
      <c r="F11" s="13">
        <v>50</v>
      </c>
      <c r="G11" s="13">
        <v>100</v>
      </c>
      <c r="H11" s="13">
        <v>200</v>
      </c>
      <c r="I11" s="13">
        <v>300</v>
      </c>
    </row>
    <row r="12" spans="2:9" ht="13.5">
      <c r="B12" s="56" t="s">
        <v>2</v>
      </c>
      <c r="C12" s="58"/>
      <c r="D12" s="13">
        <v>0.0004906</v>
      </c>
      <c r="E12" s="13">
        <v>0.0014718</v>
      </c>
      <c r="F12" s="13">
        <v>0.002453</v>
      </c>
      <c r="G12" s="13">
        <v>0.004906</v>
      </c>
      <c r="H12" s="13">
        <v>0.009812</v>
      </c>
      <c r="I12" s="13">
        <v>0.014718</v>
      </c>
    </row>
    <row r="13" spans="1:9" ht="13.5">
      <c r="A13" s="2"/>
      <c r="B13" s="56" t="s">
        <v>3</v>
      </c>
      <c r="C13" s="58"/>
      <c r="D13" s="13">
        <v>0.001256</v>
      </c>
      <c r="E13" s="13">
        <v>0.003768</v>
      </c>
      <c r="F13" s="13">
        <v>0.00628</v>
      </c>
      <c r="G13" s="13">
        <v>0.01256</v>
      </c>
      <c r="H13" s="13">
        <v>0.02512</v>
      </c>
      <c r="I13" s="13">
        <v>0.03768</v>
      </c>
    </row>
    <row r="14" spans="1:9" ht="13.5">
      <c r="A14" s="2"/>
      <c r="B14" s="29"/>
      <c r="C14" s="29"/>
      <c r="D14" s="2"/>
      <c r="E14" s="2"/>
      <c r="F14" s="2"/>
      <c r="G14" s="2"/>
      <c r="H14" s="2"/>
      <c r="I14" s="2"/>
    </row>
    <row r="15" spans="1:7" ht="13.5">
      <c r="A15" s="2"/>
      <c r="B15" s="2"/>
      <c r="C15" s="2"/>
      <c r="D15" s="2"/>
      <c r="E15" s="2"/>
      <c r="F15" s="2"/>
      <c r="G15" s="2"/>
    </row>
    <row r="16" spans="1:7" ht="13.5">
      <c r="A16" s="2"/>
      <c r="B16" s="2"/>
      <c r="C16" s="2"/>
      <c r="D16" s="2"/>
      <c r="E16" s="2"/>
      <c r="F16" s="2"/>
      <c r="G16" s="2"/>
    </row>
    <row r="17" spans="1:7" ht="13.5">
      <c r="A17" s="2"/>
      <c r="B17" s="2"/>
      <c r="C17" s="2"/>
      <c r="D17" s="2"/>
      <c r="E17" s="2"/>
      <c r="F17" s="2"/>
      <c r="G17" s="2"/>
    </row>
    <row r="18" spans="1:7" ht="13.5">
      <c r="A18" s="2"/>
      <c r="E18" s="2"/>
      <c r="F18" s="2"/>
      <c r="G18" s="2"/>
    </row>
    <row r="19" spans="1:7" ht="13.5">
      <c r="A19" s="2"/>
      <c r="E19" s="2"/>
      <c r="F19" s="2"/>
      <c r="G19" s="2"/>
    </row>
    <row r="20" spans="1:7" ht="13.5">
      <c r="A20" s="2"/>
      <c r="D20" s="7"/>
      <c r="E20" s="2"/>
      <c r="F20" s="2"/>
      <c r="G20" s="2"/>
    </row>
    <row r="21" spans="1:7" ht="13.5">
      <c r="A21" s="2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 customHeight="1">
      <c r="A24" s="2"/>
      <c r="B24" s="9"/>
      <c r="D24" s="8"/>
      <c r="E24" s="8"/>
      <c r="F24" s="8"/>
      <c r="G24" s="2"/>
    </row>
    <row r="25" spans="1:7" ht="13.5">
      <c r="A25" s="2"/>
      <c r="B25" s="9"/>
      <c r="D25" s="8"/>
      <c r="E25" s="8"/>
      <c r="F25" s="8"/>
      <c r="G25" s="2"/>
    </row>
    <row r="26" spans="1:7" ht="13.5">
      <c r="A26" s="2"/>
      <c r="B26" s="9"/>
      <c r="D26" s="8"/>
      <c r="E26" s="8"/>
      <c r="F26" s="8"/>
      <c r="G26" s="2"/>
    </row>
    <row r="27" spans="1:7" ht="13.5">
      <c r="A27" s="2"/>
      <c r="B27" s="9"/>
      <c r="D27" s="8"/>
      <c r="E27" s="8"/>
      <c r="F27" s="8"/>
      <c r="G27" s="2"/>
    </row>
    <row r="28" spans="1:7" ht="13.5">
      <c r="A28" s="2"/>
      <c r="B28" s="9"/>
      <c r="D28" s="8"/>
      <c r="E28" s="8"/>
      <c r="F28" s="8"/>
      <c r="G28" s="2"/>
    </row>
    <row r="29" spans="1:7" ht="13.5">
      <c r="A29" s="2"/>
      <c r="B29" s="9"/>
      <c r="D29" s="8"/>
      <c r="E29" s="8"/>
      <c r="F29" s="8"/>
      <c r="G29" s="2"/>
    </row>
    <row r="30" spans="1:7" ht="13.5">
      <c r="A30" s="2"/>
      <c r="B30" s="9"/>
      <c r="D30" s="8"/>
      <c r="E30" s="8"/>
      <c r="F30" s="8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F35" s="2"/>
      <c r="G35" s="2"/>
    </row>
    <row r="36" spans="1:7" ht="13.5">
      <c r="A36" s="2"/>
      <c r="F36" s="2"/>
      <c r="G36" s="2"/>
    </row>
    <row r="37" spans="1:7" ht="13.5">
      <c r="A37" s="2"/>
      <c r="F37" s="2"/>
      <c r="G37" s="2"/>
    </row>
    <row r="38" spans="1:7" ht="13.5">
      <c r="A38" s="2"/>
      <c r="F38" s="2"/>
      <c r="G38" s="2"/>
    </row>
    <row r="39" spans="1:7" ht="13.5">
      <c r="A39" s="2"/>
      <c r="F39" s="2"/>
      <c r="G39" s="2"/>
    </row>
    <row r="40" spans="1:7" ht="13.5">
      <c r="A40" s="2"/>
      <c r="F40" s="2"/>
      <c r="G40" s="2"/>
    </row>
    <row r="41" spans="1:7" ht="13.5">
      <c r="A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11" ht="14.25" thickBot="1">
      <c r="A43" s="26" t="s">
        <v>23</v>
      </c>
      <c r="K43" s="25" t="s">
        <v>43</v>
      </c>
    </row>
    <row r="44" spans="1:11" ht="13.5">
      <c r="A44" s="5"/>
      <c r="B44" s="6"/>
      <c r="C44" s="59" t="s">
        <v>35</v>
      </c>
      <c r="D44" s="59"/>
      <c r="E44" s="59"/>
      <c r="F44" s="59"/>
      <c r="G44" s="59"/>
      <c r="H44" s="59"/>
      <c r="I44" s="59"/>
      <c r="J44" s="59"/>
      <c r="K44" s="60"/>
    </row>
    <row r="45" spans="1:11" ht="13.5">
      <c r="A45" s="30"/>
      <c r="B45" s="31"/>
      <c r="C45" s="27">
        <v>0</v>
      </c>
      <c r="D45" s="27">
        <v>-20</v>
      </c>
      <c r="E45" s="27">
        <v>-30</v>
      </c>
      <c r="F45" s="27">
        <v>-40</v>
      </c>
      <c r="G45" s="27">
        <v>-50</v>
      </c>
      <c r="H45" s="27">
        <v>-60</v>
      </c>
      <c r="I45" s="27">
        <v>-70</v>
      </c>
      <c r="J45" s="27">
        <v>-80</v>
      </c>
      <c r="K45" s="28">
        <v>-85</v>
      </c>
    </row>
    <row r="46" spans="1:11" ht="13.5">
      <c r="A46" s="22" t="s">
        <v>21</v>
      </c>
      <c r="B46" s="32" t="s">
        <v>36</v>
      </c>
      <c r="C46" s="34">
        <v>0.003</v>
      </c>
      <c r="D46" s="34">
        <f>138.2*B5/6*LOG((B7-0)/(B7-D45))+0.003</f>
        <v>0.03457534947871296</v>
      </c>
      <c r="E46" s="34">
        <f>138.2*B5/6*LOG((B7-0)/(B7-E45))+0.003</f>
        <v>0.053942966456463175</v>
      </c>
      <c r="F46" s="34">
        <f>138.2*B5/6*LOG((B7-0)/(B7-F45))+0.003</f>
        <v>0.0768499953630463</v>
      </c>
      <c r="G46" s="34">
        <f>138.2*B5/6*LOG((B7-0)/(B7-G45))+0.003</f>
        <v>0.10488593291292635</v>
      </c>
      <c r="H46" s="34">
        <f>138.2*B5/6*LOG((B7-0)/(B7-H45))+0.003</f>
        <v>0.14103054282872537</v>
      </c>
      <c r="I46" s="34">
        <f>138.2*B5/6*LOG((B7-0)/(B7-I45))+0.003</f>
        <v>0.19197350928518855</v>
      </c>
      <c r="J46" s="34">
        <f>138.2*B5/6*LOG((B7-0)/(B7-J45))+0.003</f>
        <v>0.27906108565745075</v>
      </c>
      <c r="K46" s="35">
        <f>138.2*B5/6*LOG((B7-0)/(B7-K45))+0.003</f>
        <v>0.3661486620297129</v>
      </c>
    </row>
    <row r="47" spans="1:11" ht="13.5">
      <c r="A47" s="23" t="s">
        <v>22</v>
      </c>
      <c r="B47" s="32" t="s">
        <v>37</v>
      </c>
      <c r="C47" s="34">
        <v>0.005</v>
      </c>
      <c r="D47" s="34">
        <f>138.2*B5/20*LOG((B7-0)/(B7-D45))+0.005</f>
        <v>0.014472604843613887</v>
      </c>
      <c r="E47" s="34">
        <f>138.2*B5/20*LOG((B7-0)/(B7-E45))+0.005</f>
        <v>0.020282889936938952</v>
      </c>
      <c r="F47" s="34">
        <f>138.2*B5/20*LOG((B7-0)/(B7-F45))+0.005</f>
        <v>0.02715499860891389</v>
      </c>
      <c r="G47" s="34">
        <f>138.2*B5/20*LOG((B7-0)/(B7-G45))+0.005</f>
        <v>0.0355657798738779</v>
      </c>
      <c r="H47" s="34">
        <f>138.2*B5/20*LOG((B7-0)/(B7-H45))+0.005</f>
        <v>0.04640916284861761</v>
      </c>
      <c r="I47" s="34">
        <f>138.2*B5/20*LOG((B7-0)/(B7-I45))+0.005</f>
        <v>0.06169205278555657</v>
      </c>
      <c r="J47" s="34">
        <f>138.2*B5/20*LOG((B7-0)/(B7-J45))+0.005</f>
        <v>0.08781832569723523</v>
      </c>
      <c r="K47" s="35">
        <f>138.2*B5/20*LOG((B7-0)/(B7-K45))+0.005</f>
        <v>0.11394459860891389</v>
      </c>
    </row>
    <row r="48" spans="1:11" ht="14.25" thickBot="1">
      <c r="A48" s="24" t="s">
        <v>38</v>
      </c>
      <c r="B48" s="33" t="s">
        <v>39</v>
      </c>
      <c r="C48" s="36">
        <v>0.015</v>
      </c>
      <c r="D48" s="36">
        <f>138.2*B5/40*LOG((B7-0)/(B7-D45))+0.015</f>
        <v>0.019736302421806944</v>
      </c>
      <c r="E48" s="36">
        <f>138.2*B5/40*LOG((B7-0)/(B7-E45))+0.015</f>
        <v>0.022641444968469475</v>
      </c>
      <c r="F48" s="36">
        <f>138.2*B5/40*LOG((B7-0)/(B7-F45))+0.015</f>
        <v>0.026077499304456943</v>
      </c>
      <c r="G48" s="36">
        <f>138.2*B5/40*LOG((B7-0)/(B7-G45))+0.015</f>
        <v>0.03028288993693895</v>
      </c>
      <c r="H48" s="36">
        <f>138.2*B5/40*LOG((B7-0)/(B7-H45))+0.015</f>
        <v>0.03570458142430881</v>
      </c>
      <c r="I48" s="36">
        <f>138.2*B5/40*LOG((B7-0)/(B7-I45))+0.015</f>
        <v>0.043346026392778285</v>
      </c>
      <c r="J48" s="36">
        <f>138.2*B5/40*LOG((B7-0)/(B7-J45))+0.015</f>
        <v>0.05640916284861761</v>
      </c>
      <c r="K48" s="37">
        <f>138.2*B5/40*LOG((B7-0)/(B7-K45))+0.015</f>
        <v>0.06947229930445695</v>
      </c>
    </row>
    <row r="50" ht="13.5">
      <c r="B50" t="s">
        <v>32</v>
      </c>
    </row>
    <row r="52" spans="2:7" ht="13.5">
      <c r="B52" t="s">
        <v>40</v>
      </c>
      <c r="G52" t="s">
        <v>13</v>
      </c>
    </row>
    <row r="53" spans="2:7" ht="13.5">
      <c r="B53" t="s">
        <v>8</v>
      </c>
      <c r="G53" t="s">
        <v>9</v>
      </c>
    </row>
    <row r="54" spans="2:7" ht="13.5">
      <c r="B54" t="s">
        <v>24</v>
      </c>
      <c r="G54" t="s">
        <v>44</v>
      </c>
    </row>
    <row r="55" spans="2:5" ht="13.5">
      <c r="B55" t="s">
        <v>25</v>
      </c>
      <c r="E55" t="s">
        <v>42</v>
      </c>
    </row>
    <row r="64" spans="2:5" ht="13.5">
      <c r="B64" s="3"/>
      <c r="C64" s="3"/>
      <c r="D64" s="3"/>
      <c r="E64" s="3"/>
    </row>
    <row r="65" spans="2:7" ht="13.5">
      <c r="B65" s="3"/>
      <c r="C65" s="3"/>
      <c r="D65" s="3"/>
      <c r="E65" s="3"/>
      <c r="F65" s="3"/>
      <c r="G65" s="3"/>
    </row>
    <row r="66" spans="2:7" ht="13.5">
      <c r="B66" s="3"/>
      <c r="C66" s="3"/>
      <c r="D66" s="3"/>
      <c r="E66" s="3"/>
      <c r="F66" s="3"/>
      <c r="G66" s="3"/>
    </row>
    <row r="67" spans="2:7" ht="13.5"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  <row r="70" spans="1:7" ht="13.5">
      <c r="A70" s="3"/>
      <c r="B70" s="3"/>
      <c r="C70" s="3"/>
      <c r="D70" s="3"/>
      <c r="E70" s="3"/>
      <c r="F70" s="3"/>
      <c r="G70" s="3"/>
    </row>
    <row r="71" spans="6:7" ht="13.5">
      <c r="F71" s="3"/>
      <c r="G71" s="3"/>
    </row>
  </sheetData>
  <sheetProtection password="843B" sheet="1" objects="1" scenarios="1"/>
  <mergeCells count="5">
    <mergeCell ref="C44:K44"/>
    <mergeCell ref="D10:I10"/>
    <mergeCell ref="B12:C12"/>
    <mergeCell ref="B13:C13"/>
    <mergeCell ref="B10:C11"/>
  </mergeCells>
  <printOptions/>
  <pageMargins left="0.65" right="0.22" top="0.94" bottom="0.76" header="0.31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66"/>
  <sheetViews>
    <sheetView tabSelected="1" workbookViewId="0" topLeftCell="A1">
      <selection activeCell="A1" sqref="A1"/>
    </sheetView>
  </sheetViews>
  <sheetFormatPr defaultColWidth="9.00390625" defaultRowHeight="13.5"/>
  <cols>
    <col min="3" max="10" width="8.625" style="0" customWidth="1"/>
  </cols>
  <sheetData>
    <row r="1" ht="18.75">
      <c r="A1" s="10" t="s">
        <v>48</v>
      </c>
    </row>
    <row r="3" ht="13.5">
      <c r="A3" t="s">
        <v>5</v>
      </c>
    </row>
    <row r="4" spans="1:2" ht="13.5">
      <c r="A4" s="61">
        <v>0.000491</v>
      </c>
      <c r="B4" t="s">
        <v>49</v>
      </c>
    </row>
    <row r="5" ht="13.5">
      <c r="B5" t="s">
        <v>50</v>
      </c>
    </row>
    <row r="6" spans="1:7" ht="13.5">
      <c r="A6" s="62">
        <v>-90</v>
      </c>
      <c r="B6" t="s">
        <v>51</v>
      </c>
      <c r="C6" s="2"/>
      <c r="D6" s="2"/>
      <c r="E6" s="2"/>
      <c r="F6" s="2"/>
      <c r="G6" s="2"/>
    </row>
    <row r="7" spans="2:9" ht="13.5">
      <c r="B7" s="4" t="s">
        <v>52</v>
      </c>
      <c r="C7" s="63">
        <v>10</v>
      </c>
      <c r="D7" s="63">
        <v>30</v>
      </c>
      <c r="E7" s="63">
        <v>50</v>
      </c>
      <c r="F7" s="63">
        <v>100</v>
      </c>
      <c r="G7" s="63">
        <v>200</v>
      </c>
      <c r="H7" s="63">
        <v>300</v>
      </c>
      <c r="I7" t="s">
        <v>53</v>
      </c>
    </row>
    <row r="8" spans="2:8" ht="13.5">
      <c r="B8" s="4" t="s">
        <v>61</v>
      </c>
      <c r="C8" s="63">
        <v>0.0004906</v>
      </c>
      <c r="D8" s="63">
        <v>0.0014718</v>
      </c>
      <c r="E8" s="63">
        <v>0.002453</v>
      </c>
      <c r="F8" s="63">
        <v>0.004906</v>
      </c>
      <c r="G8" s="63">
        <v>0.009812</v>
      </c>
      <c r="H8" s="63">
        <v>0.014718</v>
      </c>
    </row>
    <row r="9" spans="2:8" ht="13.5">
      <c r="B9" s="4" t="s">
        <v>62</v>
      </c>
      <c r="C9" s="63">
        <v>0.001256</v>
      </c>
      <c r="D9" s="63">
        <v>0.003768</v>
      </c>
      <c r="E9" s="63">
        <v>0.00628</v>
      </c>
      <c r="F9" s="63">
        <v>0.01256</v>
      </c>
      <c r="G9" s="63">
        <v>0.02512</v>
      </c>
      <c r="H9" s="63">
        <v>0.03768</v>
      </c>
    </row>
    <row r="10" ht="13.5">
      <c r="H10" t="s">
        <v>54</v>
      </c>
    </row>
    <row r="11" spans="1:7" ht="13.5">
      <c r="A11" s="2"/>
      <c r="E11" s="2"/>
      <c r="F11" s="2"/>
      <c r="G11" s="2"/>
    </row>
    <row r="12" spans="1:7" ht="13.5">
      <c r="A12" s="2"/>
      <c r="E12" s="2"/>
      <c r="F12" s="2"/>
      <c r="G12" s="2"/>
    </row>
    <row r="13" spans="1:7" ht="13.5">
      <c r="A13" s="2"/>
      <c r="D13" s="7"/>
      <c r="E13" s="2"/>
      <c r="F13" s="2"/>
      <c r="G13" s="2"/>
    </row>
    <row r="14" spans="1:7" ht="13.5">
      <c r="A14" s="2"/>
      <c r="G14" s="2"/>
    </row>
    <row r="15" spans="1:7" ht="13.5">
      <c r="A15" s="2"/>
      <c r="B15" s="9"/>
      <c r="D15" s="8"/>
      <c r="E15" s="8"/>
      <c r="F15" s="8"/>
      <c r="G15" s="2"/>
    </row>
    <row r="16" spans="1:7" ht="13.5">
      <c r="A16" s="2"/>
      <c r="B16" s="9"/>
      <c r="D16" s="8"/>
      <c r="E16" s="8"/>
      <c r="F16" s="8"/>
      <c r="G16" s="2"/>
    </row>
    <row r="17" spans="1:7" ht="13.5" customHeight="1">
      <c r="A17" s="2"/>
      <c r="B17" s="9"/>
      <c r="D17" s="8"/>
      <c r="E17" s="8"/>
      <c r="F17" s="8"/>
      <c r="G17" s="2"/>
    </row>
    <row r="18" spans="1:7" ht="13.5">
      <c r="A18" s="2"/>
      <c r="B18" s="9"/>
      <c r="D18" s="8"/>
      <c r="E18" s="8"/>
      <c r="F18" s="8"/>
      <c r="G18" s="2"/>
    </row>
    <row r="19" spans="1:7" ht="13.5">
      <c r="A19" s="2"/>
      <c r="B19" s="9"/>
      <c r="D19" s="8"/>
      <c r="E19" s="8"/>
      <c r="F19" s="8"/>
      <c r="G19" s="2"/>
    </row>
    <row r="20" spans="1:7" ht="13.5">
      <c r="A20" s="2"/>
      <c r="B20" s="9"/>
      <c r="D20" s="8"/>
      <c r="E20" s="8"/>
      <c r="F20" s="8"/>
      <c r="G20" s="2"/>
    </row>
    <row r="21" spans="1:7" ht="13.5">
      <c r="A21" s="2"/>
      <c r="B21" s="9"/>
      <c r="D21" s="8"/>
      <c r="E21" s="8"/>
      <c r="F21" s="8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F26" s="2"/>
      <c r="G26" s="2"/>
    </row>
    <row r="27" spans="1:7" ht="13.5">
      <c r="A27" s="2"/>
      <c r="F27" s="2"/>
      <c r="G27" s="2"/>
    </row>
    <row r="28" spans="1:7" ht="13.5">
      <c r="A28" s="2"/>
      <c r="F28" s="2"/>
      <c r="G28" s="2"/>
    </row>
    <row r="29" spans="1:7" ht="13.5">
      <c r="A29" s="2"/>
      <c r="F29" s="2"/>
      <c r="G29" s="2"/>
    </row>
    <row r="30" spans="1:7" ht="13.5">
      <c r="A30" s="2"/>
      <c r="F30" s="2"/>
      <c r="G30" s="2"/>
    </row>
    <row r="31" spans="1:7" ht="13.5">
      <c r="A31" s="2"/>
      <c r="F31" s="2"/>
      <c r="G31" s="2"/>
    </row>
    <row r="32" spans="1:7" ht="13.5">
      <c r="A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  <row r="36" spans="1:7" ht="13.5">
      <c r="A36" s="2"/>
      <c r="B36" s="2"/>
      <c r="C36" s="2"/>
      <c r="D36" s="2"/>
      <c r="E36" s="2"/>
      <c r="F36" s="2"/>
      <c r="G36" s="2"/>
    </row>
    <row r="37" spans="1:12" ht="13.5">
      <c r="A37" s="2"/>
      <c r="B37" s="2"/>
      <c r="C37" s="2"/>
      <c r="D37" s="2"/>
      <c r="E37" s="2"/>
      <c r="F37" s="2"/>
      <c r="G37" s="2"/>
      <c r="J37" s="2"/>
      <c r="K37" s="2"/>
      <c r="L37" s="2"/>
    </row>
    <row r="38" spans="1:11" ht="13.5">
      <c r="A38" s="63"/>
      <c r="B38" s="63">
        <v>0</v>
      </c>
      <c r="C38" s="63">
        <v>-20</v>
      </c>
      <c r="D38" s="63">
        <v>-30</v>
      </c>
      <c r="E38" s="63">
        <v>-40</v>
      </c>
      <c r="F38" s="63">
        <v>-50</v>
      </c>
      <c r="G38" s="63">
        <v>-60</v>
      </c>
      <c r="H38" s="63">
        <v>-70</v>
      </c>
      <c r="I38" s="63">
        <v>-80</v>
      </c>
      <c r="J38" s="63">
        <v>-85</v>
      </c>
      <c r="K38" s="64"/>
    </row>
    <row r="39" spans="1:11" ht="13.5">
      <c r="A39" s="65" t="s">
        <v>63</v>
      </c>
      <c r="B39" s="66">
        <v>0.004</v>
      </c>
      <c r="C39" s="66">
        <f>138.2*A4/17*LOG((A6-0)/(A6-C38))+0.004</f>
        <v>0.004435654643894195</v>
      </c>
      <c r="D39" s="66">
        <f>138.2*A4/17*LOG((A6-0)/(A6-D38))+0.004</f>
        <v>0.004702875511337301</v>
      </c>
      <c r="E39" s="66">
        <f>138.2*A4/17*LOG((A6-0)/(A6-E38))+0.004</f>
        <v>0.005018930715340645</v>
      </c>
      <c r="F39" s="66">
        <f>138.2*A4/17*LOG((A6-0)/(A6-F38))+0.004</f>
        <v>0.005405751022674602</v>
      </c>
      <c r="G39" s="66">
        <f>138.2*A4/17*LOG((A6-0)/(A6-G38))+0.004</f>
        <v>0.005904449134382844</v>
      </c>
      <c r="H39" s="66">
        <f>138.2*A4/17*LOG((A6-0)/(A6-H38))+0.004</f>
        <v>0.006607324645720145</v>
      </c>
      <c r="I39" s="66">
        <f>138.2*A4/17*LOG((A6-0)/(A6-I38))+0.004</f>
        <v>0.007808898268765688</v>
      </c>
      <c r="J39" s="66">
        <f>138.2*A4/17*LOG((A6-0)/(A6-J38))+0.004</f>
        <v>0.009010471891811232</v>
      </c>
      <c r="K39" s="64"/>
    </row>
    <row r="40" spans="1:11" ht="13.5">
      <c r="A40" s="65" t="s">
        <v>64</v>
      </c>
      <c r="B40" s="66">
        <v>0.0012</v>
      </c>
      <c r="C40" s="66">
        <f>138.2*A4/22*LOG((A6-0)/(A6-C38))+0.0012</f>
        <v>0.0015366422248273318</v>
      </c>
      <c r="D40" s="66">
        <f>138.2*A4/22*LOG((A6-0)/(A6-D38))+0.0012</f>
        <v>0.0017431310769424598</v>
      </c>
      <c r="E40" s="66">
        <f>138.2*A4/22*LOG((A6-0)/(A6-E38))+0.0012</f>
        <v>0.001987355552763225</v>
      </c>
      <c r="F40" s="66">
        <f>138.2*A4/22*LOG((A6-0)/(A6-F38))+0.0012</f>
        <v>0.0022862621538849194</v>
      </c>
      <c r="G40" s="66">
        <f>138.2*A4/22*LOG((A6-0)/(A6-G38))+0.0012</f>
        <v>0.0026716197856594707</v>
      </c>
      <c r="H40" s="66">
        <f>138.2*A4/22*LOG((A6-0)/(A6-H38))+0.0012</f>
        <v>0.0032147508626019306</v>
      </c>
      <c r="I40" s="66">
        <f>138.2*A4/22*LOG((A6-0)/(A6-I38))+0.0012</f>
        <v>0.004143239571318941</v>
      </c>
      <c r="J40" s="66">
        <f>138.2*A4/22*LOG((A6-0)/(A6-J38))+0.0012</f>
        <v>0.005071728280035952</v>
      </c>
      <c r="K40" s="64"/>
    </row>
    <row r="41" spans="1:11" ht="13.5">
      <c r="A41" s="63" t="s">
        <v>65</v>
      </c>
      <c r="B41" s="67">
        <v>0.005</v>
      </c>
      <c r="C41" s="66">
        <f>138.2*A4/6*LOG((A6-0)/(A6-C38))+0.005</f>
        <v>0.006234354824366884</v>
      </c>
      <c r="D41" s="66">
        <f>138.2*A4/6*LOG((A6-0)/(A6-D38))+0.005</f>
        <v>0.006991480615455686</v>
      </c>
      <c r="E41" s="66">
        <f>138.2*A4/6*LOG((A6-0)/(A6-E38))+0.005</f>
        <v>0.007886970360131825</v>
      </c>
      <c r="F41" s="66">
        <f>138.2*A4/6*LOG((A6-0)/(A6-F38))+0.005</f>
        <v>0.008982961230911371</v>
      </c>
      <c r="G41" s="66">
        <f>138.2*A4/6*LOG((A6-0)/(A6-G38))+0.005</f>
        <v>0.010395939214084726</v>
      </c>
      <c r="H41" s="66">
        <f>138.2*A4/6*LOG((A6-0)/(A6-H38))+0.005</f>
        <v>0.012387419829540412</v>
      </c>
      <c r="I41" s="66">
        <f>138.2*A4/6*LOG((A6-0)/(A6-I38))+0.005</f>
        <v>0.015791878428169454</v>
      </c>
      <c r="J41" s="66">
        <f>138.2*A4/6*LOG((A6-0)/(A6-J38))+0.005</f>
        <v>0.01919633702679849</v>
      </c>
      <c r="K41" s="64"/>
    </row>
    <row r="42" spans="1:11" ht="13.5">
      <c r="A42" s="63" t="s">
        <v>66</v>
      </c>
      <c r="B42" s="66">
        <f>138.2*A4/20*LOG((A6-0)/(A6-B38))+0.006</f>
        <v>0.006</v>
      </c>
      <c r="C42" s="66">
        <f>138.2*A4/20*LOG((A6-0)/(A6-C38))+0.006</f>
        <v>0.006370306447310065</v>
      </c>
      <c r="D42" s="66">
        <f>138.2*A4/20*LOG((A6-0)/(A6-D38))+0.006</f>
        <v>0.006597444184636706</v>
      </c>
      <c r="E42" s="66">
        <f>138.2*A4/20*LOG((A6-0)/(A6-E38))+0.006</f>
        <v>0.006866091108039548</v>
      </c>
      <c r="F42" s="66">
        <f>138.2*A4/20*LOG((A6-0)/(A6-F38))+0.006</f>
        <v>0.007194888369273412</v>
      </c>
      <c r="G42" s="66">
        <f>138.2*A4/20*LOG((A6-0)/(A6-G38))+0.006</f>
        <v>0.007618781764225418</v>
      </c>
      <c r="H42" s="66">
        <f>138.2*A4/20*LOG((A6-0)/(A6-H38))+0.006</f>
        <v>0.008216225948862123</v>
      </c>
      <c r="I42" s="66">
        <f>138.2*A4/20*LOG((A6-0)/(A6-I38))+0.006</f>
        <v>0.009237563528450836</v>
      </c>
      <c r="J42" s="66">
        <f>138.2*A4/20*LOG((A6-0)/(A6-J38))+0.006</f>
        <v>0.010258901108039547</v>
      </c>
      <c r="K42" s="64"/>
    </row>
    <row r="43" spans="6:11" ht="13.5">
      <c r="F43" s="2"/>
      <c r="G43" s="68"/>
      <c r="H43" s="68"/>
      <c r="I43" s="68"/>
      <c r="J43" s="68"/>
      <c r="K43" s="64"/>
    </row>
    <row r="44" spans="1:11" ht="13.5">
      <c r="A44" t="s">
        <v>55</v>
      </c>
      <c r="F44" s="2"/>
      <c r="G44" s="68"/>
      <c r="H44" s="68"/>
      <c r="I44" s="68"/>
      <c r="J44" s="68"/>
      <c r="K44" s="64"/>
    </row>
    <row r="45" spans="1:13" ht="13.5">
      <c r="A45" t="s">
        <v>56</v>
      </c>
      <c r="F45" s="2"/>
      <c r="G45" s="68"/>
      <c r="H45" s="68"/>
      <c r="I45" s="68"/>
      <c r="J45" s="68"/>
      <c r="K45" s="64"/>
      <c r="L45" s="69"/>
      <c r="M45" s="41"/>
    </row>
    <row r="46" spans="1:13" ht="13.5">
      <c r="A46" t="s">
        <v>8</v>
      </c>
      <c r="F46" s="2"/>
      <c r="G46" s="68"/>
      <c r="H46" s="68"/>
      <c r="I46" s="68"/>
      <c r="J46" s="68"/>
      <c r="K46" s="64"/>
      <c r="L46" s="69"/>
      <c r="M46" s="41"/>
    </row>
    <row r="47" spans="1:13" ht="13.5">
      <c r="A47" t="s">
        <v>57</v>
      </c>
      <c r="F47" s="2"/>
      <c r="G47" s="68"/>
      <c r="H47" s="68"/>
      <c r="I47" s="68"/>
      <c r="J47" s="68"/>
      <c r="K47" s="64"/>
      <c r="L47" s="69"/>
      <c r="M47" s="41"/>
    </row>
    <row r="48" spans="1:13" ht="13.5">
      <c r="A48" t="s">
        <v>58</v>
      </c>
      <c r="F48" s="2"/>
      <c r="G48" s="68"/>
      <c r="H48" s="68"/>
      <c r="I48" s="68"/>
      <c r="J48" s="68"/>
      <c r="K48" s="64"/>
      <c r="L48" s="69"/>
      <c r="M48" s="41"/>
    </row>
    <row r="49" spans="1:13" ht="13.5">
      <c r="A49" t="s">
        <v>59</v>
      </c>
      <c r="F49" s="2"/>
      <c r="G49" s="2"/>
      <c r="H49" s="2"/>
      <c r="I49" s="2"/>
      <c r="J49" s="2"/>
      <c r="K49" s="64"/>
      <c r="L49" s="69"/>
      <c r="M49" s="41"/>
    </row>
    <row r="50" spans="1:12" ht="13.5">
      <c r="A50" t="s">
        <v>13</v>
      </c>
      <c r="J50" s="2"/>
      <c r="K50" s="2"/>
      <c r="L50" s="2"/>
    </row>
    <row r="51" spans="1:12" ht="13.5">
      <c r="A51" t="s">
        <v>9</v>
      </c>
      <c r="J51" s="2"/>
      <c r="K51" s="2"/>
      <c r="L51" s="2"/>
    </row>
    <row r="52" ht="13.5">
      <c r="A52" t="s">
        <v>60</v>
      </c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</sheetData>
  <sheetProtection password="843B" sheet="1" objects="1" scenarios="1"/>
  <printOptions/>
  <pageMargins left="0.75" right="0.2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株式会社　ｺｶﾞﾈｲ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技術管理</dc:creator>
  <cp:keywords/>
  <dc:description/>
  <cp:lastModifiedBy>takamatsu</cp:lastModifiedBy>
  <cp:lastPrinted>2012-05-30T05:29:53Z</cp:lastPrinted>
  <dcterms:created xsi:type="dcterms:W3CDTF">2012-03-13T08:47:42Z</dcterms:created>
  <dcterms:modified xsi:type="dcterms:W3CDTF">2012-05-30T05:31:53Z</dcterms:modified>
  <cp:category/>
  <cp:version/>
  <cp:contentType/>
  <cp:contentStatus/>
</cp:coreProperties>
</file>